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60" windowHeight="723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Q20" i="1" l="1"/>
  <c r="AA20" i="1" l="1"/>
  <c r="Z20" i="1"/>
  <c r="Y20" i="1"/>
  <c r="AC20" i="1" s="1"/>
  <c r="R20" i="1"/>
  <c r="X43" i="1"/>
  <c r="N43" i="1"/>
  <c r="N41" i="1"/>
  <c r="X20" i="1"/>
  <c r="V20" i="1"/>
  <c r="W20" i="1"/>
  <c r="U20" i="1"/>
  <c r="S20" i="1"/>
  <c r="L39" i="1"/>
  <c r="K39" i="1"/>
  <c r="B39" i="1"/>
  <c r="L38" i="1"/>
  <c r="K38" i="1"/>
  <c r="L37" i="1"/>
  <c r="K37" i="1"/>
  <c r="L36" i="1"/>
  <c r="K36" i="1"/>
  <c r="L35" i="1"/>
  <c r="K35" i="1"/>
  <c r="L34" i="1"/>
  <c r="K34" i="1"/>
  <c r="L33" i="1"/>
  <c r="K33" i="1"/>
  <c r="L32" i="1"/>
  <c r="K32" i="1"/>
  <c r="L31" i="1"/>
  <c r="K31" i="1"/>
  <c r="L30" i="1"/>
  <c r="K30" i="1"/>
  <c r="L29" i="1"/>
  <c r="K29" i="1"/>
  <c r="L28" i="1"/>
  <c r="K28" i="1"/>
  <c r="L27" i="1"/>
  <c r="K27" i="1"/>
  <c r="L26" i="1"/>
  <c r="K26" i="1"/>
  <c r="L25" i="1"/>
  <c r="K25" i="1"/>
  <c r="L24" i="1"/>
  <c r="K24" i="1"/>
  <c r="L23" i="1"/>
  <c r="K23" i="1"/>
  <c r="L22" i="1"/>
  <c r="K22" i="1"/>
  <c r="L21" i="1"/>
  <c r="K21" i="1"/>
  <c r="T20" i="1"/>
  <c r="L20" i="1"/>
  <c r="K20" i="1"/>
</calcChain>
</file>

<file path=xl/comments1.xml><?xml version="1.0" encoding="utf-8"?>
<comments xmlns="http://schemas.openxmlformats.org/spreadsheetml/2006/main">
  <authors>
    <author>PHAM MANH HA</author>
  </authors>
  <commentList>
    <comment ref="K20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20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</commentList>
</comments>
</file>

<file path=xl/sharedStrings.xml><?xml version="1.0" encoding="utf-8"?>
<sst xmlns="http://schemas.openxmlformats.org/spreadsheetml/2006/main" count="88" uniqueCount="81">
  <si>
    <t>Mẫu A1</t>
  </si>
  <si>
    <t>UBND THÀNH PHỐ HỒ CHÍ MINH</t>
  </si>
  <si>
    <t>CỘNG HÒA XÃ HỘI CHỦ NGHĨA VIỆT NAM</t>
  </si>
  <si>
    <t>TRƯỜNG CAO ĐẲNG KỸ THUẬT
LÝ TỰ TRỌNG TP. HỒ CHÍ MINH</t>
  </si>
  <si>
    <t>Độc lập - Tự do - Hạnh phúc</t>
  </si>
  <si>
    <t>BẢNG TÍNH DỰ KIẾN KHỐI LƯỢNG CÔNG VIỆC CỦA GIẢNG VIÊN TRONG NĂM HỌC 2015 - 2016</t>
  </si>
  <si>
    <r>
      <t xml:space="preserve">          KHOA : </t>
    </r>
    <r>
      <rPr>
        <sz val="16"/>
        <rFont val="Times New Roman"/>
        <family val="1"/>
      </rPr>
      <t>CÔNG NGHỆ ĐIỆN - ĐIỆN TỬ</t>
    </r>
    <r>
      <rPr>
        <b/>
        <sz val="16"/>
        <rFont val="Times New Roman"/>
        <family val="1"/>
      </rPr>
      <t xml:space="preserve">                                                     </t>
    </r>
  </si>
  <si>
    <t>TT</t>
  </si>
  <si>
    <t>Họ và Tên</t>
  </si>
  <si>
    <t>Môn dạy</t>
  </si>
  <si>
    <t>lớp dạy</t>
  </si>
  <si>
    <t xml:space="preserve">Học 
kỳ
</t>
  </si>
  <si>
    <t>Thực hiện trong năm học</t>
  </si>
  <si>
    <t>Số tiết 
chuẩn
giảng dạy
cả năm</t>
  </si>
  <si>
    <t>Số tiết chuẩn
giảng dạy
cả năm
còn lại</t>
  </si>
  <si>
    <t>Số giờ
chuẩn
NCKH
cả năm</t>
  </si>
  <si>
    <t>Số giờ 
chuẩn
NCKH
còn lại</t>
  </si>
  <si>
    <t>Số giờ chuẩn "Hoạt động chuyên môn và khối lượng khác"</t>
  </si>
  <si>
    <t xml:space="preserve">Số giờ chuẩn "Hoạt động chuyên môn 
và khối 
lượng khác"
còn lại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</si>
  <si>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</si>
  <si>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</si>
  <si>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</si>
  <si>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2014-2015</t>
  </si>
  <si>
    <t>Tổng 
số tiết 
thừa,
thiếu
năm học
2015-2016</t>
  </si>
  <si>
    <t>Chưa nhân 
hệ số</t>
  </si>
  <si>
    <t>Sĩ số</t>
  </si>
  <si>
    <t>Hệ số</t>
  </si>
  <si>
    <t>Số tiết 
quy đổi và đã nhân
 hệ số</t>
  </si>
  <si>
    <t>Kiêm nhiệm</t>
  </si>
  <si>
    <t>Khối lượng công tác cộng thêm</t>
  </si>
  <si>
    <t>Tổng tiết
thực hiện</t>
  </si>
  <si>
    <t>Số giờ 
NCKH</t>
  </si>
  <si>
    <t xml:space="preserve">Số giờ
"Hoạt động chuyên môn 
và khối 
lượng khác" </t>
  </si>
  <si>
    <t>LT</t>
  </si>
  <si>
    <t>TH</t>
  </si>
  <si>
    <t>Chính thức</t>
  </si>
  <si>
    <t>Học 
lại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</si>
  <si>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</si>
  <si>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</si>
  <si>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</si>
  <si>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</si>
  <si>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</si>
  <si>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</si>
  <si>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</si>
  <si>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</si>
  <si>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</si>
  <si>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</si>
  <si>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</si>
  <si>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</si>
  <si>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</si>
  <si>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</si>
  <si>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</si>
  <si>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</si>
  <si>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</si>
  <si>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</si>
  <si>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</si>
  <si>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</si>
  <si>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</si>
  <si>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</si>
  <si>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</si>
  <si>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Kỹ thuật điện</t>
  </si>
  <si>
    <t>14TC-CKP-P</t>
  </si>
  <si>
    <t xml:space="preserve">TS tiết thực dạy </t>
  </si>
  <si>
    <t xml:space="preserve">Chấm thi </t>
  </si>
  <si>
    <t>Số tiết</t>
  </si>
  <si>
    <t>34 bài / (20 bài/tiết) =</t>
  </si>
  <si>
    <t>Coi thi</t>
  </si>
  <si>
    <t xml:space="preserve">90 phút </t>
  </si>
  <si>
    <t>=</t>
  </si>
  <si>
    <t>tiết</t>
  </si>
  <si>
    <t xml:space="preserve">Tổng  giờ "Hoạt động chuyên môn 
và khối lượng khác" </t>
  </si>
  <si>
    <t>giờ</t>
  </si>
  <si>
    <t xml:space="preserve">Tổng  tiết "Hoạt động chuyên
 môn và khối lượng khác" </t>
  </si>
  <si>
    <t>TRƯỞNG P. TS-ĐT-GTVL</t>
  </si>
  <si>
    <t>TRƯỞNG P. TTGD-CTSV</t>
  </si>
  <si>
    <t>TRƯỞNG KHOA</t>
  </si>
  <si>
    <t>Thành phố Hồ Chí Minh, ngày        tháng       năm 2016</t>
  </si>
  <si>
    <t xml:space="preserve">Hồ Thị </t>
  </si>
  <si>
    <t>Anh</t>
  </si>
  <si>
    <t>Tổng  giờ NCKH ( Bài viết hội thảo cấp khoa 22/01/2016)</t>
  </si>
  <si>
    <t xml:space="preserve"> giờ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</si>
</sst>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9" x14ac:knownFonts="1">
    <font>
      <sz val="11"/>
      <color theme="1"/>
      <name val="Times New Roman"/>
      <family val="2"/>
    </font>
    <font>
      <sz val="12"/>
      <color rgb="FFFF0000"/>
      <name val="VNI-Times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2"/>
      <color rgb="FFFF0000"/>
      <name val="VNI-Times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color rgb="FFFF0000"/>
      <name val="VNI-Book"/>
    </font>
    <font>
      <b/>
      <sz val="11"/>
      <color rgb="FFFF0000"/>
      <name val="VNI-Times"/>
    </font>
    <font>
      <sz val="11"/>
      <color rgb="FFFF0000"/>
      <name val="VNI-Times"/>
    </font>
    <font>
      <b/>
      <sz val="11"/>
      <name val="VNI-Times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6"/>
      <name val="Times New Roman"/>
      <family val="1"/>
    </font>
    <font>
      <sz val="8"/>
      <name val="Times New Roman"/>
      <family val="1"/>
    </font>
    <font>
      <b/>
      <sz val="9"/>
      <color indexed="81"/>
      <name val="Tahoma"/>
      <charset val="1"/>
    </font>
    <font>
      <sz val="14"/>
      <color theme="1"/>
      <name val="Times New Roman"/>
      <family val="2"/>
    </font>
    <font>
      <sz val="10"/>
      <name val="VNI-Times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34">
    <xf numFmtId="0" fontId="0" fillId="0" borderId="0" xfId="0"/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164" fontId="0" fillId="0" borderId="0" xfId="0" applyNumberFormat="1" applyProtection="1">
      <protection locked="0"/>
    </xf>
    <xf numFmtId="0" fontId="1" fillId="0" borderId="0" xfId="0" applyNumberFormat="1" applyFont="1" applyProtection="1">
      <protection locked="0"/>
    </xf>
    <xf numFmtId="164" fontId="1" fillId="0" borderId="0" xfId="0" applyNumberFormat="1" applyFont="1" applyProtection="1">
      <protection locked="0"/>
    </xf>
    <xf numFmtId="0" fontId="3" fillId="0" borderId="0" xfId="1" applyFont="1" applyProtection="1">
      <protection locked="0"/>
    </xf>
    <xf numFmtId="0" fontId="5" fillId="0" borderId="0" xfId="0" applyFont="1" applyAlignment="1" applyProtection="1">
      <protection locked="0"/>
    </xf>
    <xf numFmtId="164" fontId="5" fillId="0" borderId="0" xfId="0" applyNumberFormat="1" applyFont="1" applyAlignment="1" applyProtection="1">
      <protection locked="0"/>
    </xf>
    <xf numFmtId="0" fontId="6" fillId="0" borderId="0" xfId="0" applyNumberFormat="1" applyFont="1" applyAlignment="1" applyProtection="1">
      <protection locked="0"/>
    </xf>
    <xf numFmtId="164" fontId="6" fillId="0" borderId="0" xfId="0" applyNumberFormat="1" applyFont="1" applyAlignment="1" applyProtection="1">
      <protection locked="0"/>
    </xf>
    <xf numFmtId="164" fontId="1" fillId="0" borderId="0" xfId="0" applyNumberFormat="1" applyFont="1" applyAlignment="1" applyProtection="1">
      <protection locked="0"/>
    </xf>
    <xf numFmtId="0" fontId="8" fillId="0" borderId="0" xfId="0" applyFont="1" applyAlignment="1" applyProtection="1">
      <protection locked="0"/>
    </xf>
    <xf numFmtId="164" fontId="8" fillId="0" borderId="0" xfId="0" applyNumberFormat="1" applyFont="1" applyAlignment="1" applyProtection="1">
      <protection locked="0"/>
    </xf>
    <xf numFmtId="0" fontId="9" fillId="0" borderId="0" xfId="0" applyNumberFormat="1" applyFont="1" applyAlignment="1" applyProtection="1">
      <protection locked="0"/>
    </xf>
    <xf numFmtId="164" fontId="9" fillId="0" borderId="0" xfId="0" applyNumberFormat="1" applyFont="1" applyAlignment="1" applyProtection="1">
      <protection locked="0"/>
    </xf>
    <xf numFmtId="164" fontId="10" fillId="0" borderId="0" xfId="0" applyNumberFormat="1" applyFont="1" applyAlignment="1" applyProtection="1">
      <protection locked="0"/>
    </xf>
    <xf numFmtId="0" fontId="13" fillId="0" borderId="0" xfId="0" applyFont="1" applyAlignment="1" applyProtection="1">
      <protection locked="0"/>
    </xf>
    <xf numFmtId="164" fontId="14" fillId="0" borderId="0" xfId="0" applyNumberFormat="1" applyFont="1" applyAlignment="1" applyProtection="1">
      <alignment horizontal="centerContinuous"/>
      <protection locked="0"/>
    </xf>
    <xf numFmtId="0" fontId="15" fillId="0" borderId="0" xfId="0" applyNumberFormat="1" applyFont="1" applyAlignment="1" applyProtection="1">
      <alignment horizontal="centerContinuous"/>
      <protection locked="0"/>
    </xf>
    <xf numFmtId="164" fontId="16" fillId="0" borderId="0" xfId="0" applyNumberFormat="1" applyFont="1" applyAlignment="1" applyProtection="1">
      <alignment horizontal="centerContinuous"/>
      <protection locked="0"/>
    </xf>
    <xf numFmtId="164" fontId="16" fillId="0" borderId="0" xfId="0" applyNumberFormat="1" applyFont="1" applyAlignment="1" applyProtection="1">
      <protection locked="0"/>
    </xf>
    <xf numFmtId="164" fontId="17" fillId="0" borderId="0" xfId="0" applyNumberFormat="1" applyFont="1" applyAlignment="1" applyProtection="1">
      <protection locked="0"/>
    </xf>
    <xf numFmtId="164" fontId="13" fillId="0" borderId="0" xfId="0" applyNumberFormat="1" applyFont="1" applyAlignment="1" applyProtection="1">
      <protection locked="0"/>
    </xf>
    <xf numFmtId="164" fontId="18" fillId="0" borderId="0" xfId="0" applyNumberFormat="1" applyFont="1" applyAlignment="1" applyProtection="1">
      <protection locked="0"/>
    </xf>
    <xf numFmtId="164" fontId="20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10" xfId="0" applyNumberFormat="1" applyFont="1" applyFill="1" applyBorder="1" applyAlignment="1" applyProtection="1">
      <alignment horizontal="center" vertical="center"/>
      <protection locked="0"/>
    </xf>
    <xf numFmtId="49" fontId="22" fillId="0" borderId="4" xfId="0" applyNumberFormat="1" applyFont="1" applyFill="1" applyBorder="1" applyAlignment="1" applyProtection="1">
      <alignment horizontal="center" vertical="center"/>
      <protection locked="0"/>
    </xf>
    <xf numFmtId="49" fontId="22" fillId="0" borderId="6" xfId="0" applyNumberFormat="1" applyFont="1" applyFill="1" applyBorder="1" applyAlignment="1" applyProtection="1">
      <alignment horizontal="center" vertical="center"/>
      <protection locked="0"/>
    </xf>
    <xf numFmtId="49" fontId="22" fillId="0" borderId="12" xfId="0" quotePrefix="1" applyNumberFormat="1" applyFont="1" applyFill="1" applyBorder="1" applyAlignment="1" applyProtection="1">
      <alignment horizontal="center" vertical="center"/>
      <protection locked="0"/>
    </xf>
    <xf numFmtId="49" fontId="22" fillId="0" borderId="10" xfId="0" quotePrefix="1" applyNumberFormat="1" applyFont="1" applyFill="1" applyBorder="1" applyAlignment="1" applyProtection="1">
      <alignment horizontal="center" vertical="center"/>
      <protection locked="0"/>
    </xf>
    <xf numFmtId="49" fontId="22" fillId="0" borderId="13" xfId="0" applyNumberFormat="1" applyFont="1" applyFill="1" applyBorder="1" applyAlignment="1" applyProtection="1">
      <alignment horizontal="center" vertical="center"/>
      <protection locked="0"/>
    </xf>
    <xf numFmtId="49" fontId="22" fillId="0" borderId="13" xfId="0" quotePrefix="1" applyNumberFormat="1" applyFont="1" applyFill="1" applyBorder="1" applyAlignment="1" applyProtection="1">
      <alignment horizontal="center" vertical="center"/>
      <protection locked="0"/>
    </xf>
    <xf numFmtId="164" fontId="22" fillId="0" borderId="10" xfId="0" applyNumberFormat="1" applyFont="1" applyFill="1" applyBorder="1" applyAlignment="1" applyProtection="1">
      <alignment horizontal="center" vertical="center"/>
      <protection locked="0"/>
    </xf>
    <xf numFmtId="0" fontId="23" fillId="0" borderId="2" xfId="0" applyFont="1" applyFill="1" applyBorder="1" applyAlignment="1" applyProtection="1">
      <alignment horizontal="left" vertical="center"/>
      <protection locked="0"/>
    </xf>
    <xf numFmtId="0" fontId="21" fillId="0" borderId="3" xfId="0" applyFont="1" applyFill="1" applyBorder="1" applyAlignment="1" applyProtection="1">
      <alignment horizontal="left" vertical="center"/>
      <protection locked="0"/>
    </xf>
    <xf numFmtId="0" fontId="23" fillId="0" borderId="13" xfId="0" applyFont="1" applyFill="1" applyBorder="1" applyAlignment="1" applyProtection="1">
      <alignment horizontal="center" vertical="center"/>
      <protection locked="0"/>
    </xf>
    <xf numFmtId="0" fontId="24" fillId="0" borderId="13" xfId="0" applyFont="1" applyFill="1" applyBorder="1" applyAlignment="1" applyProtection="1">
      <alignment horizontal="center" vertical="center"/>
      <protection locked="0"/>
    </xf>
    <xf numFmtId="1" fontId="25" fillId="0" borderId="13" xfId="0" applyNumberFormat="1" applyFont="1" applyFill="1" applyBorder="1" applyAlignment="1" applyProtection="1">
      <alignment horizontal="center" vertical="center"/>
      <protection locked="0"/>
    </xf>
    <xf numFmtId="0" fontId="23" fillId="0" borderId="13" xfId="0" quotePrefix="1" applyNumberFormat="1" applyFont="1" applyFill="1" applyBorder="1" applyAlignment="1" applyProtection="1">
      <alignment horizontal="center"/>
      <protection locked="0"/>
    </xf>
    <xf numFmtId="0" fontId="23" fillId="0" borderId="13" xfId="0" applyNumberFormat="1" applyFont="1" applyFill="1" applyBorder="1" applyAlignment="1" applyProtection="1">
      <alignment horizontal="center"/>
      <protection locked="0"/>
    </xf>
    <xf numFmtId="2" fontId="23" fillId="0" borderId="13" xfId="0" quotePrefix="1" applyNumberFormat="1" applyFont="1" applyFill="1" applyBorder="1" applyAlignment="1" applyProtection="1">
      <alignment horizontal="center"/>
      <protection locked="0"/>
    </xf>
    <xf numFmtId="164" fontId="23" fillId="0" borderId="13" xfId="0" quotePrefix="1" applyNumberFormat="1" applyFont="1" applyFill="1" applyBorder="1" applyAlignment="1" applyProtection="1">
      <alignment horizontal="center"/>
      <protection locked="0"/>
    </xf>
    <xf numFmtId="164" fontId="5" fillId="0" borderId="13" xfId="0" applyNumberFormat="1" applyFont="1" applyFill="1" applyBorder="1" applyProtection="1">
      <protection hidden="1"/>
    </xf>
    <xf numFmtId="0" fontId="23" fillId="0" borderId="8" xfId="0" applyFont="1" applyFill="1" applyBorder="1" applyAlignment="1" applyProtection="1">
      <alignment horizontal="left" vertical="center"/>
      <protection locked="0"/>
    </xf>
    <xf numFmtId="0" fontId="21" fillId="0" borderId="9" xfId="0" applyFont="1" applyFill="1" applyBorder="1" applyAlignment="1" applyProtection="1">
      <alignment horizontal="left" vertical="center"/>
      <protection locked="0"/>
    </xf>
    <xf numFmtId="1" fontId="23" fillId="0" borderId="13" xfId="0" applyNumberFormat="1" applyFont="1" applyFill="1" applyBorder="1" applyAlignment="1" applyProtection="1">
      <alignment horizontal="center"/>
      <protection locked="0"/>
    </xf>
    <xf numFmtId="0" fontId="23" fillId="0" borderId="6" xfId="0" applyFont="1" applyFill="1" applyBorder="1" applyAlignment="1" applyProtection="1">
      <alignment horizontal="left" vertical="center" wrapText="1"/>
      <protection locked="0"/>
    </xf>
    <xf numFmtId="0" fontId="25" fillId="0" borderId="6" xfId="0" applyFont="1" applyFill="1" applyBorder="1" applyAlignment="1" applyProtection="1">
      <alignment horizontal="center" vertical="center" wrapText="1"/>
      <protection locked="0"/>
    </xf>
    <xf numFmtId="0" fontId="23" fillId="0" borderId="6" xfId="0" applyFont="1" applyFill="1" applyBorder="1" applyAlignment="1" applyProtection="1">
      <alignment horizontal="center" vertical="center"/>
      <protection locked="0"/>
    </xf>
    <xf numFmtId="1" fontId="23" fillId="0" borderId="13" xfId="0" applyNumberFormat="1" applyFont="1" applyFill="1" applyBorder="1" applyAlignment="1" applyProtection="1">
      <alignment horizontal="center" vertical="center"/>
      <protection locked="0"/>
    </xf>
    <xf numFmtId="0" fontId="23" fillId="0" borderId="13" xfId="0" applyNumberFormat="1" applyFont="1" applyFill="1" applyBorder="1" applyAlignment="1" applyProtection="1">
      <alignment horizontal="center" vertical="center"/>
      <protection locked="0"/>
    </xf>
    <xf numFmtId="164" fontId="5" fillId="0" borderId="13" xfId="0" applyNumberFormat="1" applyFont="1" applyFill="1" applyBorder="1" applyAlignment="1" applyProtection="1">
      <alignment vertical="center"/>
      <protection hidden="1"/>
    </xf>
    <xf numFmtId="0" fontId="23" fillId="0" borderId="13" xfId="0" applyFont="1" applyFill="1" applyBorder="1" applyProtection="1">
      <protection locked="0"/>
    </xf>
    <xf numFmtId="0" fontId="23" fillId="0" borderId="13" xfId="0" applyFont="1" applyFill="1" applyBorder="1" applyAlignment="1" applyProtection="1">
      <alignment wrapText="1"/>
      <protection locked="0"/>
    </xf>
    <xf numFmtId="1" fontId="23" fillId="0" borderId="13" xfId="0" applyNumberFormat="1" applyFont="1" applyFill="1" applyBorder="1" applyProtection="1">
      <protection locked="0"/>
    </xf>
    <xf numFmtId="0" fontId="23" fillId="0" borderId="13" xfId="0" applyNumberFormat="1" applyFont="1" applyFill="1" applyBorder="1" applyProtection="1">
      <protection locked="0"/>
    </xf>
    <xf numFmtId="0" fontId="23" fillId="0" borderId="6" xfId="0" applyFont="1" applyFill="1" applyBorder="1" applyAlignment="1" applyProtection="1">
      <alignment horizontal="left"/>
      <protection locked="0"/>
    </xf>
    <xf numFmtId="0" fontId="25" fillId="0" borderId="6" xfId="0" applyFont="1" applyFill="1" applyBorder="1" applyAlignment="1" applyProtection="1">
      <alignment horizontal="center" wrapText="1"/>
      <protection locked="0"/>
    </xf>
    <xf numFmtId="0" fontId="23" fillId="0" borderId="6" xfId="0" applyFont="1" applyFill="1" applyBorder="1" applyAlignment="1" applyProtection="1">
      <alignment horizontal="center"/>
      <protection locked="0"/>
    </xf>
    <xf numFmtId="0" fontId="23" fillId="0" borderId="6" xfId="0" applyFont="1" applyFill="1" applyBorder="1" applyAlignment="1" applyProtection="1">
      <alignment horizontal="left" wrapText="1"/>
      <protection locked="0"/>
    </xf>
    <xf numFmtId="164" fontId="23" fillId="0" borderId="11" xfId="0" applyNumberFormat="1" applyFont="1" applyFill="1" applyBorder="1" applyAlignment="1" applyProtection="1">
      <alignment horizontal="left" vertical="center"/>
      <protection locked="0"/>
    </xf>
    <xf numFmtId="0" fontId="21" fillId="0" borderId="12" xfId="0" applyFont="1" applyFill="1" applyBorder="1" applyAlignment="1" applyProtection="1">
      <alignment horizontal="left" vertical="center"/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0" fontId="23" fillId="0" borderId="7" xfId="0" applyFont="1" applyFill="1" applyBorder="1" applyAlignment="1" applyProtection="1">
      <alignment horizontal="center" vertical="center"/>
      <protection locked="0"/>
    </xf>
    <xf numFmtId="0" fontId="23" fillId="0" borderId="10" xfId="0" applyFon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27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2" fontId="0" fillId="0" borderId="0" xfId="0" applyNumberFormat="1" applyAlignment="1">
      <alignment horizontal="right"/>
    </xf>
    <xf numFmtId="0" fontId="28" fillId="0" borderId="0" xfId="0" applyFont="1" applyProtection="1">
      <protection locked="0"/>
    </xf>
    <xf numFmtId="0" fontId="22" fillId="0" borderId="0" xfId="0" applyFont="1" applyAlignment="1" applyProtection="1">
      <protection locked="0"/>
    </xf>
    <xf numFmtId="164" fontId="28" fillId="0" borderId="0" xfId="0" applyNumberFormat="1" applyFont="1" applyAlignment="1" applyProtection="1">
      <protection locked="0"/>
    </xf>
    <xf numFmtId="0" fontId="28" fillId="0" borderId="0" xfId="0" applyNumberFormat="1" applyFont="1" applyAlignment="1" applyProtection="1">
      <protection locked="0"/>
    </xf>
    <xf numFmtId="164" fontId="28" fillId="0" borderId="0" xfId="0" applyNumberFormat="1" applyFont="1" applyProtection="1">
      <protection locked="0"/>
    </xf>
    <xf numFmtId="164" fontId="28" fillId="0" borderId="0" xfId="0" applyNumberFormat="1" applyFont="1" applyFill="1" applyBorder="1" applyAlignment="1" applyProtection="1">
      <alignment horizontal="center" vertical="center"/>
      <protection locked="0"/>
    </xf>
    <xf numFmtId="164" fontId="19" fillId="0" borderId="0" xfId="0" applyNumberFormat="1" applyFont="1" applyProtection="1">
      <protection locked="0"/>
    </xf>
    <xf numFmtId="164" fontId="22" fillId="0" borderId="0" xfId="0" applyNumberFormat="1" applyFont="1" applyAlignment="1" applyProtection="1">
      <alignment horizontal="center"/>
      <protection locked="0"/>
    </xf>
    <xf numFmtId="164" fontId="0" fillId="0" borderId="0" xfId="0" applyNumberFormat="1" applyFont="1" applyProtection="1">
      <protection locked="0"/>
    </xf>
    <xf numFmtId="0" fontId="20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protection locked="0"/>
    </xf>
    <xf numFmtId="0" fontId="0" fillId="0" borderId="0" xfId="0" applyNumberFormat="1" applyFont="1" applyProtection="1">
      <protection locked="0"/>
    </xf>
    <xf numFmtId="164" fontId="20" fillId="0" borderId="0" xfId="0" applyNumberFormat="1" applyFont="1" applyAlignment="1" applyProtection="1">
      <protection locked="0"/>
    </xf>
    <xf numFmtId="164" fontId="20" fillId="0" borderId="0" xfId="0" applyNumberFormat="1" applyFont="1" applyAlignment="1" applyProtection="1">
      <alignment horizontal="center"/>
      <protection locked="0"/>
    </xf>
    <xf numFmtId="165" fontId="0" fillId="0" borderId="0" xfId="0" applyNumberFormat="1"/>
    <xf numFmtId="0" fontId="11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164" fontId="7" fillId="0" borderId="0" xfId="0" applyNumberFormat="1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wrapText="1"/>
      <protection locked="0"/>
    </xf>
    <xf numFmtId="164" fontId="7" fillId="0" borderId="0" xfId="0" applyNumberFormat="1" applyFont="1" applyAlignment="1" applyProtection="1">
      <alignment horizontal="center" vertical="justify"/>
      <protection locked="0"/>
    </xf>
    <xf numFmtId="164" fontId="2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1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21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19" fillId="0" borderId="7" xfId="0" applyFont="1" applyFill="1" applyBorder="1" applyAlignment="1" applyProtection="1">
      <alignment horizontal="center" vertical="center"/>
      <protection locked="0"/>
    </xf>
    <xf numFmtId="0" fontId="19" fillId="0" borderId="10" xfId="0" applyFont="1" applyFill="1" applyBorder="1" applyAlignment="1" applyProtection="1">
      <alignment horizontal="center" vertical="center"/>
      <protection locked="0"/>
    </xf>
    <xf numFmtId="0" fontId="20" fillId="0" borderId="2" xfId="0" applyFont="1" applyFill="1" applyBorder="1" applyAlignment="1" applyProtection="1">
      <alignment horizontal="center" vertical="center"/>
      <protection locked="0"/>
    </xf>
    <xf numFmtId="0" fontId="20" fillId="0" borderId="3" xfId="0" applyFont="1" applyFill="1" applyBorder="1" applyAlignment="1" applyProtection="1">
      <alignment horizontal="center" vertical="center"/>
      <protection locked="0"/>
    </xf>
    <xf numFmtId="0" fontId="20" fillId="0" borderId="8" xfId="0" applyFont="1" applyFill="1" applyBorder="1" applyAlignment="1" applyProtection="1">
      <alignment horizontal="center" vertical="center"/>
      <protection locked="0"/>
    </xf>
    <xf numFmtId="0" fontId="20" fillId="0" borderId="9" xfId="0" applyFont="1" applyFill="1" applyBorder="1" applyAlignment="1" applyProtection="1">
      <alignment horizontal="center" vertical="center"/>
      <protection locked="0"/>
    </xf>
    <xf numFmtId="0" fontId="20" fillId="0" borderId="11" xfId="0" applyFont="1" applyFill="1" applyBorder="1" applyAlignment="1" applyProtection="1">
      <alignment horizontal="center" vertical="center"/>
      <protection locked="0"/>
    </xf>
    <xf numFmtId="0" fontId="20" fillId="0" borderId="12" xfId="0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20" fillId="0" borderId="7" xfId="0" applyFont="1" applyFill="1" applyBorder="1" applyAlignment="1" applyProtection="1">
      <alignment horizontal="center" vertical="center"/>
      <protection locked="0"/>
    </xf>
    <xf numFmtId="0" fontId="20" fillId="0" borderId="10" xfId="0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7" xfId="0" applyFont="1" applyFill="1" applyBorder="1" applyAlignment="1" applyProtection="1">
      <alignment horizontal="center" vertical="center" wrapText="1"/>
      <protection locked="0"/>
    </xf>
    <xf numFmtId="0" fontId="20" fillId="0" borderId="10" xfId="0" applyFont="1" applyFill="1" applyBorder="1" applyAlignment="1" applyProtection="1">
      <alignment horizontal="center" vertical="center" wrapText="1"/>
      <protection locked="0"/>
    </xf>
    <xf numFmtId="164" fontId="20" fillId="0" borderId="4" xfId="0" applyNumberFormat="1" applyFont="1" applyFill="1" applyBorder="1" applyAlignment="1" applyProtection="1">
      <alignment horizontal="center"/>
      <protection locked="0"/>
    </xf>
    <xf numFmtId="164" fontId="20" fillId="0" borderId="5" xfId="0" applyNumberFormat="1" applyFont="1" applyFill="1" applyBorder="1" applyAlignment="1" applyProtection="1">
      <alignment horizontal="center"/>
      <protection locked="0"/>
    </xf>
    <xf numFmtId="164" fontId="20" fillId="0" borderId="6" xfId="0" applyNumberFormat="1" applyFont="1" applyFill="1" applyBorder="1" applyAlignment="1" applyProtection="1">
      <alignment horizontal="center"/>
      <protection locked="0"/>
    </xf>
    <xf numFmtId="164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0" applyNumberFormat="1" applyFont="1" applyFill="1" applyBorder="1" applyAlignment="1" applyProtection="1">
      <alignment horizontal="center" vertical="center"/>
      <protection locked="0"/>
    </xf>
    <xf numFmtId="164" fontId="20" fillId="0" borderId="10" xfId="0" applyNumberFormat="1" applyFont="1" applyFill="1" applyBorder="1" applyAlignment="1" applyProtection="1">
      <alignment horizontal="center" vertical="center"/>
      <protection locked="0"/>
    </xf>
    <xf numFmtId="164" fontId="20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4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4" xfId="0" applyNumberFormat="1" applyFont="1" applyFill="1" applyBorder="1" applyAlignment="1" applyProtection="1">
      <alignment horizontal="center" vertical="center"/>
      <protection locked="0"/>
    </xf>
    <xf numFmtId="164" fontId="20" fillId="0" borderId="6" xfId="0" applyNumberFormat="1" applyFont="1" applyFill="1" applyBorder="1" applyAlignment="1" applyProtection="1">
      <alignment horizontal="center" vertical="center"/>
      <protection locked="0"/>
    </xf>
    <xf numFmtId="0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23" fillId="0" borderId="1" xfId="0" applyNumberFormat="1" applyFont="1" applyFill="1" applyBorder="1" applyAlignment="1" applyProtection="1">
      <alignment horizontal="center" vertical="center"/>
      <protection locked="0"/>
    </xf>
    <xf numFmtId="164" fontId="23" fillId="0" borderId="7" xfId="0" applyNumberFormat="1" applyFont="1" applyFill="1" applyBorder="1" applyAlignment="1" applyProtection="1">
      <alignment horizontal="center" vertical="center"/>
      <protection locked="0"/>
    </xf>
    <xf numFmtId="164" fontId="23" fillId="0" borderId="10" xfId="0" applyNumberFormat="1" applyFont="1" applyFill="1" applyBorder="1" applyAlignment="1" applyProtection="1">
      <alignment horizontal="center" vertical="center"/>
      <protection locked="0"/>
    </xf>
    <xf numFmtId="164" fontId="23" fillId="0" borderId="1" xfId="0" applyNumberFormat="1" applyFont="1" applyFill="1" applyBorder="1" applyAlignment="1" applyProtection="1">
      <alignment horizontal="center" vertical="center"/>
      <protection hidden="1"/>
    </xf>
    <xf numFmtId="164" fontId="23" fillId="0" borderId="7" xfId="0" applyNumberFormat="1" applyFont="1" applyFill="1" applyBorder="1" applyAlignment="1" applyProtection="1">
      <alignment horizontal="center" vertical="center"/>
      <protection hidden="1"/>
    </xf>
    <xf numFmtId="164" fontId="23" fillId="0" borderId="1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</cellXfs>
  <cellStyles count="2">
    <cellStyle name="Normal" xfId="0" builtinId="0"/>
    <cellStyle name="Normal_Mau tung muc 360 gio NH 2013-201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0:AC45"/>
  <sheetViews>
    <sheetView tabSelected="1" topLeftCell="D20" workbookViewId="0">
      <selection activeCell="AB43" sqref="AB43"/>
    </sheetView>
  </sheetViews>
  <sheetFormatPr defaultRowHeight="15" x14ac:dyDescent="0.25"/>
  <cols>
    <col min="1" max="1" width="5.7109375" customWidth="1"/>
    <col min="2" max="2" width="13.5703125" customWidth="1"/>
    <col min="3" max="3" width="6.7109375" customWidth="1"/>
    <col min="4" max="4" width="10.140625" customWidth="1"/>
    <col min="6" max="12" width="5.7109375" customWidth="1"/>
    <col min="19" max="19" width="0" hidden="1" customWidth="1"/>
    <col min="21" max="21" width="9.140625" hidden="1" customWidth="1"/>
    <col min="23" max="23" width="9.140625" hidden="1" customWidth="1"/>
  </cols>
  <sheetData>
    <row r="10" spans="1:29" ht="17.25" x14ac:dyDescent="0.3">
      <c r="A10" s="1"/>
      <c r="B10" s="1"/>
      <c r="C10" s="1"/>
      <c r="D10" s="2"/>
      <c r="E10" s="2"/>
      <c r="F10" s="2"/>
      <c r="G10" s="3"/>
      <c r="H10" s="3"/>
      <c r="I10" s="4"/>
      <c r="J10" s="4"/>
      <c r="K10" s="3"/>
      <c r="L10" s="3"/>
      <c r="M10" s="3"/>
      <c r="N10" s="5"/>
      <c r="O10" s="5"/>
      <c r="P10" s="5"/>
      <c r="Q10" s="5"/>
      <c r="R10" s="5"/>
      <c r="S10" s="5"/>
      <c r="T10" s="5"/>
      <c r="U10" s="3"/>
      <c r="V10" s="3"/>
      <c r="W10" s="3"/>
      <c r="X10" s="3"/>
      <c r="Y10" s="3"/>
      <c r="Z10" s="3"/>
      <c r="AA10" s="1"/>
      <c r="AB10" s="6" t="s">
        <v>0</v>
      </c>
      <c r="AC10" s="1"/>
    </row>
    <row r="11" spans="1:29" ht="17.25" x14ac:dyDescent="0.3">
      <c r="A11" s="87" t="s">
        <v>1</v>
      </c>
      <c r="B11" s="87"/>
      <c r="C11" s="87"/>
      <c r="D11" s="87"/>
      <c r="E11" s="87"/>
      <c r="F11" s="7"/>
      <c r="G11" s="8"/>
      <c r="H11" s="8"/>
      <c r="I11" s="9"/>
      <c r="J11" s="9"/>
      <c r="K11" s="8"/>
      <c r="L11" s="8"/>
      <c r="M11" s="8"/>
      <c r="N11" s="10"/>
      <c r="O11" s="11"/>
      <c r="P11" s="5"/>
      <c r="Q11" s="5"/>
      <c r="R11" s="5"/>
      <c r="S11" s="5"/>
      <c r="T11" s="5"/>
      <c r="U11" s="3"/>
      <c r="V11" s="88" t="s">
        <v>2</v>
      </c>
      <c r="W11" s="88"/>
      <c r="X11" s="88"/>
      <c r="Y11" s="88"/>
      <c r="Z11" s="88"/>
      <c r="AA11" s="88"/>
      <c r="AB11" s="88"/>
      <c r="AC11" s="88"/>
    </row>
    <row r="12" spans="1:29" ht="18" x14ac:dyDescent="0.3">
      <c r="A12" s="89" t="s">
        <v>3</v>
      </c>
      <c r="B12" s="89"/>
      <c r="C12" s="89"/>
      <c r="D12" s="89"/>
      <c r="E12" s="89"/>
      <c r="F12" s="12"/>
      <c r="G12" s="13"/>
      <c r="H12" s="13"/>
      <c r="I12" s="14"/>
      <c r="J12" s="14"/>
      <c r="K12" s="13"/>
      <c r="L12" s="13"/>
      <c r="M12" s="13"/>
      <c r="N12" s="15"/>
      <c r="O12" s="16"/>
      <c r="P12" s="5"/>
      <c r="Q12" s="5"/>
      <c r="R12" s="5"/>
      <c r="S12" s="5"/>
      <c r="T12" s="5"/>
      <c r="U12" s="3"/>
      <c r="V12" s="90" t="s">
        <v>4</v>
      </c>
      <c r="W12" s="90"/>
      <c r="X12" s="90"/>
      <c r="Y12" s="90"/>
      <c r="Z12" s="90"/>
      <c r="AA12" s="90"/>
      <c r="AB12" s="90"/>
      <c r="AC12" s="90"/>
    </row>
    <row r="13" spans="1:29" ht="20.25" x14ac:dyDescent="0.3">
      <c r="A13" s="86" t="s">
        <v>5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</row>
    <row r="14" spans="1:29" ht="20.25" x14ac:dyDescent="0.3">
      <c r="A14" s="86" t="s">
        <v>6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</row>
    <row r="15" spans="1:29" ht="18" x14ac:dyDescent="0.35">
      <c r="A15" s="17"/>
      <c r="B15" s="17"/>
      <c r="C15" s="17"/>
      <c r="D15" s="17"/>
      <c r="E15" s="17"/>
      <c r="F15" s="17"/>
      <c r="G15" s="18"/>
      <c r="H15" s="18"/>
      <c r="I15" s="19"/>
      <c r="J15" s="19"/>
      <c r="K15" s="18"/>
      <c r="L15" s="18"/>
      <c r="M15" s="18"/>
      <c r="N15" s="20"/>
      <c r="O15" s="21"/>
      <c r="P15" s="21"/>
      <c r="Q15" s="21"/>
      <c r="R15" s="21"/>
      <c r="S15" s="21"/>
      <c r="T15" s="22"/>
      <c r="U15" s="23"/>
      <c r="V15" s="24"/>
      <c r="W15" s="24"/>
      <c r="X15" s="24"/>
      <c r="Y15" s="24"/>
      <c r="Z15" s="24"/>
      <c r="AA15" s="24"/>
      <c r="AB15" s="24"/>
      <c r="AC15" s="17"/>
    </row>
    <row r="16" spans="1:29" x14ac:dyDescent="0.25">
      <c r="A16" s="94" t="s">
        <v>7</v>
      </c>
      <c r="B16" s="97" t="s">
        <v>8</v>
      </c>
      <c r="C16" s="98"/>
      <c r="D16" s="103" t="s">
        <v>9</v>
      </c>
      <c r="E16" s="103" t="s">
        <v>10</v>
      </c>
      <c r="F16" s="106" t="s">
        <v>11</v>
      </c>
      <c r="G16" s="109" t="s">
        <v>12</v>
      </c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1"/>
      <c r="S16" s="112" t="s">
        <v>13</v>
      </c>
      <c r="T16" s="112" t="s">
        <v>14</v>
      </c>
      <c r="U16" s="112" t="s">
        <v>15</v>
      </c>
      <c r="V16" s="112" t="s">
        <v>16</v>
      </c>
      <c r="W16" s="112" t="s">
        <v>17</v>
      </c>
      <c r="X16" s="91" t="s">
        <v>18</v>
      </c>
      <c r="Y16" s="91" t="s">
        <v>19</v>
      </c>
      <c r="Z16" s="91" t="s">
        <v>20</v>
      </c>
      <c r="AA16" s="91" t="s">
        <v>21</v>
      </c>
      <c r="AB16" s="91" t="s">
        <v>22</v>
      </c>
      <c r="AC16" s="106" t="s">
        <v>23</v>
      </c>
    </row>
    <row r="17" spans="1:29" ht="27" customHeight="1" x14ac:dyDescent="0.25">
      <c r="A17" s="95"/>
      <c r="B17" s="99"/>
      <c r="C17" s="100"/>
      <c r="D17" s="104"/>
      <c r="E17" s="104"/>
      <c r="F17" s="107"/>
      <c r="G17" s="117" t="s">
        <v>24</v>
      </c>
      <c r="H17" s="118"/>
      <c r="I17" s="119" t="s">
        <v>25</v>
      </c>
      <c r="J17" s="120"/>
      <c r="K17" s="121" t="s">
        <v>26</v>
      </c>
      <c r="L17" s="122"/>
      <c r="M17" s="112" t="s">
        <v>27</v>
      </c>
      <c r="N17" s="112" t="s">
        <v>28</v>
      </c>
      <c r="O17" s="112" t="s">
        <v>29</v>
      </c>
      <c r="P17" s="112" t="s">
        <v>30</v>
      </c>
      <c r="Q17" s="112" t="s">
        <v>31</v>
      </c>
      <c r="R17" s="112" t="s">
        <v>32</v>
      </c>
      <c r="S17" s="114"/>
      <c r="T17" s="116"/>
      <c r="U17" s="116"/>
      <c r="V17" s="116"/>
      <c r="W17" s="116"/>
      <c r="X17" s="92"/>
      <c r="Y17" s="92"/>
      <c r="Z17" s="92"/>
      <c r="AA17" s="92"/>
      <c r="AB17" s="92"/>
      <c r="AC17" s="107"/>
    </row>
    <row r="18" spans="1:29" ht="94.5" customHeight="1" x14ac:dyDescent="0.25">
      <c r="A18" s="96"/>
      <c r="B18" s="101"/>
      <c r="C18" s="102"/>
      <c r="D18" s="105"/>
      <c r="E18" s="105"/>
      <c r="F18" s="108"/>
      <c r="G18" s="25" t="s">
        <v>33</v>
      </c>
      <c r="H18" s="25" t="s">
        <v>34</v>
      </c>
      <c r="I18" s="123" t="s">
        <v>35</v>
      </c>
      <c r="J18" s="123" t="s">
        <v>36</v>
      </c>
      <c r="K18" s="25" t="s">
        <v>33</v>
      </c>
      <c r="L18" s="25" t="s">
        <v>34</v>
      </c>
      <c r="M18" s="113"/>
      <c r="N18" s="113"/>
      <c r="O18" s="113"/>
      <c r="P18" s="113"/>
      <c r="Q18" s="113"/>
      <c r="R18" s="113"/>
      <c r="S18" s="114"/>
      <c r="T18" s="113"/>
      <c r="U18" s="116"/>
      <c r="V18" s="113"/>
      <c r="W18" s="116"/>
      <c r="X18" s="93"/>
      <c r="Y18" s="93"/>
      <c r="Z18" s="93"/>
      <c r="AA18" s="93"/>
      <c r="AB18" s="93"/>
      <c r="AC18" s="108"/>
    </row>
    <row r="19" spans="1:29" x14ac:dyDescent="0.25">
      <c r="A19" s="26" t="s">
        <v>37</v>
      </c>
      <c r="B19" s="27" t="s">
        <v>38</v>
      </c>
      <c r="C19" s="28"/>
      <c r="D19" s="29" t="s">
        <v>39</v>
      </c>
      <c r="E19" s="29" t="s">
        <v>40</v>
      </c>
      <c r="F19" s="29" t="s">
        <v>41</v>
      </c>
      <c r="G19" s="30" t="s">
        <v>42</v>
      </c>
      <c r="H19" s="30" t="s">
        <v>43</v>
      </c>
      <c r="I19" s="124"/>
      <c r="J19" s="124"/>
      <c r="K19" s="30" t="s">
        <v>44</v>
      </c>
      <c r="L19" s="30" t="s">
        <v>45</v>
      </c>
      <c r="M19" s="26" t="s">
        <v>46</v>
      </c>
      <c r="N19" s="26" t="s">
        <v>47</v>
      </c>
      <c r="O19" s="31" t="s">
        <v>48</v>
      </c>
      <c r="P19" s="31" t="s">
        <v>49</v>
      </c>
      <c r="Q19" s="32" t="s">
        <v>50</v>
      </c>
      <c r="R19" s="32" t="s">
        <v>51</v>
      </c>
      <c r="S19" s="115"/>
      <c r="T19" s="31" t="s">
        <v>52</v>
      </c>
      <c r="U19" s="113"/>
      <c r="V19" s="33" t="s">
        <v>53</v>
      </c>
      <c r="W19" s="113"/>
      <c r="X19" s="33" t="s">
        <v>54</v>
      </c>
      <c r="Y19" s="26" t="s">
        <v>55</v>
      </c>
      <c r="Z19" s="31" t="s">
        <v>56</v>
      </c>
      <c r="AA19" s="31" t="s">
        <v>57</v>
      </c>
      <c r="AB19" s="32" t="s">
        <v>58</v>
      </c>
      <c r="AC19" s="31" t="s">
        <v>59</v>
      </c>
    </row>
    <row r="20" spans="1:29" x14ac:dyDescent="0.25">
      <c r="A20" s="63">
        <v>1</v>
      </c>
      <c r="B20" s="34" t="s">
        <v>77</v>
      </c>
      <c r="C20" s="35" t="s">
        <v>78</v>
      </c>
      <c r="D20" s="36" t="s">
        <v>60</v>
      </c>
      <c r="E20" s="37" t="s">
        <v>61</v>
      </c>
      <c r="F20" s="36">
        <v>1</v>
      </c>
      <c r="G20" s="38">
        <v>45</v>
      </c>
      <c r="H20" s="38"/>
      <c r="I20" s="39">
        <v>38</v>
      </c>
      <c r="J20" s="40"/>
      <c r="K20" s="41">
        <f>IF(G20=0,"",IF(LEFT(D20,2)="ĐA",0.3*1.1,IF(AND(OR(LEFT(E20,4)="13CĐ",LEFT(E20,4)="14CĐ",LEFT(E20,4)="15CĐ"),(I20+J20)&gt;120),1.5*1.1,IF(AND(OR(LEFT(E20,4)="13CĐ",LEFT(E20,4)="14CĐ",LEFT(E20,4)="15CĐ"),(I20+J20)&gt;100),1.4*1.1,IF(LEFT(D20,2)="ĐA",0.3*(I20+J20)*1.1,IF(AND(OR(LEFT(E20,4)="13CĐ",LEFT(E20,4)="14CĐ",LEFT(E20,4)="15CĐ"),(I20+J20)&gt;80),1.3*1.1,IF(LEFT(D20,2)="ĐA",0.3*(I20+J20)*1.1,IF(AND(OR(LEFT(E20,4)="13CĐ",LEFT(E20,4)="14CĐ",LEFT(E20,4)="15CĐ"),(I20+J20)&gt;60),1.2*1.1,IF(LEFT(D20,2)="ĐA",0.3*(I20+J20)*1.1,IF(AND(OR(LEFT(E20,4)="13CĐ",LEFT(E20,4)="14CĐ",LEFT(E20,4)="15CĐ"),(I20+J20)&gt;40),1.1*1.1,IF(OR(LEFT(E20,4)="13CĐ",LEFT(E20,4)="14CĐ",LEFT(E20,4)="15CĐ"),1.1,IF((I20+J20)&gt;120,1.5,IF((I20+J20)&gt;100,1.4,IF((I20+J20)&gt;80,1.3,IF((I20+J20)&gt;60,1.2,IF((I20+J20)&gt;40,1.1,1))))))))))))))))</f>
        <v>1</v>
      </c>
      <c r="L20" s="42" t="str">
        <f>IF(H20=0,"",IF(AND(OR(LEFT(E20,4)="13CĐ",LEFT(E20,4)="14CĐ",LEFT(E20,4)="15CĐ"),(I20+J20)&gt;35),1.2*1.1,IF(AND(OR(LEFT(E20,4)="13CĐ",LEFT(E20,4)="14CĐ",LEFT(E20,4)="15CĐ"),(I20+J20)&gt;=30),1.1*1.1,IF(OR(LEFT(E20,4)="13CĐ",LEFT(E20,4)="14CĐ",LEFT(E20,4)="15CĐ"),1.1,IF((I20+J20)&gt;35,1.2,IF((I20+J20)&gt;=30,1.1,1))))))</f>
        <v/>
      </c>
      <c r="M20" s="43">
        <v>45</v>
      </c>
      <c r="N20" s="125">
        <v>0</v>
      </c>
      <c r="O20" s="125"/>
      <c r="P20" s="128">
        <v>45</v>
      </c>
      <c r="Q20" s="125">
        <f>X41</f>
        <v>30</v>
      </c>
      <c r="R20" s="128">
        <f>X43</f>
        <v>9.657</v>
      </c>
      <c r="S20" s="125">
        <f>(270/44)*8</f>
        <v>49.090909090909093</v>
      </c>
      <c r="T20" s="125">
        <f>S20</f>
        <v>49.090909090909093</v>
      </c>
      <c r="U20" s="125">
        <f>(583/44)*8</f>
        <v>106</v>
      </c>
      <c r="V20" s="125">
        <f>U20</f>
        <v>106</v>
      </c>
      <c r="W20" s="125">
        <f>(273/44)*8</f>
        <v>49.636363636363633</v>
      </c>
      <c r="X20" s="125">
        <f>W20</f>
        <v>49.636363636363633</v>
      </c>
      <c r="Y20" s="125">
        <f>P20-T20</f>
        <v>-4.0909090909090935</v>
      </c>
      <c r="Z20" s="125">
        <f>(Q20-V20)/3.33</f>
        <v>-22.822822822822822</v>
      </c>
      <c r="AA20" s="125">
        <f>(R20-X20)/3.33</f>
        <v>-12.005814905814903</v>
      </c>
      <c r="AB20" s="125"/>
      <c r="AC20" s="125">
        <f>SUM(Y20:AA39)</f>
        <v>-38.919546819546817</v>
      </c>
    </row>
    <row r="21" spans="1:29" ht="15" hidden="1" customHeight="1" x14ac:dyDescent="0.25">
      <c r="A21" s="64"/>
      <c r="B21" s="44"/>
      <c r="C21" s="45"/>
      <c r="D21" s="36"/>
      <c r="E21" s="37"/>
      <c r="F21" s="36"/>
      <c r="G21" s="38"/>
      <c r="H21" s="38"/>
      <c r="I21" s="39"/>
      <c r="J21" s="40"/>
      <c r="K21" s="41" t="str">
        <f t="shared" ref="K21:K39" si="0">IF(G21=0,"",IF(LEFT(D21,2)="ĐA",0.3*1.1,IF(AND(OR(LEFT(E21,4)="13CĐ",LEFT(E21,4)="14CĐ",LEFT(E21,4)="15CĐ"),(I21+J21)&gt;120),1.5*1.1,IF(AND(OR(LEFT(E21,4)="13CĐ",LEFT(E21,4)="14CĐ",LEFT(E21,4)="15CĐ"),(I21+J21)&gt;100),1.4*1.1,IF(LEFT(D21,2)="ĐA",0.3*(I21+J21)*1.1,IF(AND(OR(LEFT(E21,4)="13CĐ",LEFT(E21,4)="14CĐ",LEFT(E21,4)="15CĐ"),(I21+J21)&gt;80),1.3*1.1,IF(LEFT(D21,2)="ĐA",0.3*(I21+J21)*1.1,IF(AND(OR(LEFT(E21,4)="13CĐ",LEFT(E21,4)="14CĐ",LEFT(E21,4)="15CĐ"),(I21+J21)&gt;60),1.2*1.1,IF(LEFT(D21,2)="ĐA",0.3*(I21+J21)*1.1,IF(AND(OR(LEFT(E21,4)="13CĐ",LEFT(E21,4)="14CĐ",LEFT(E21,4)="15CĐ"),(I21+J21)&gt;40),1.1*1.1,IF(OR(LEFT(E21,4)="13CĐ",LEFT(E21,4)="14CĐ",LEFT(E21,4)="15CĐ"),1.1,IF((I21+J21)&gt;120,1.5,IF((I21+J21)&gt;100,1.4,IF((I21+J21)&gt;80,1.3,IF((I21+J21)&gt;60,1.2,IF((I21+J21)&gt;40,1.1,1))))))))))))))))</f>
        <v/>
      </c>
      <c r="L21" s="42" t="str">
        <f t="shared" ref="L21:L39" si="1">IF(H21=0,"",IF(AND(OR(LEFT(E21,4)="13CĐ",LEFT(E21,4)="14CĐ",LEFT(E21,4)="15CĐ"),(I21+J21)&gt;35),1.2*1.1,IF(AND(OR(LEFT(E21,4)="13CĐ",LEFT(E21,4)="14CĐ",LEFT(E21,4)="15CĐ"),(I21+J21)&gt;=30),1.1*1.1,IF(OR(LEFT(E21,4)="13CĐ",LEFT(E21,4)="14CĐ",LEFT(E21,4)="15CĐ"),1.1,IF((I21+J21)&gt;35,1.2,IF((I21+J21)&gt;=30,1.1,1))))))</f>
        <v/>
      </c>
      <c r="M21" s="43">
        <v>0</v>
      </c>
      <c r="N21" s="126"/>
      <c r="O21" s="126"/>
      <c r="P21" s="129"/>
      <c r="Q21" s="126"/>
      <c r="R21" s="129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</row>
    <row r="22" spans="1:29" ht="15" hidden="1" customHeight="1" x14ac:dyDescent="0.25">
      <c r="A22" s="64"/>
      <c r="B22" s="44"/>
      <c r="C22" s="45"/>
      <c r="D22" s="36"/>
      <c r="E22" s="37"/>
      <c r="F22" s="36"/>
      <c r="G22" s="38"/>
      <c r="H22" s="38"/>
      <c r="I22" s="39"/>
      <c r="J22" s="40"/>
      <c r="K22" s="41" t="str">
        <f t="shared" si="0"/>
        <v/>
      </c>
      <c r="L22" s="42" t="str">
        <f t="shared" si="1"/>
        <v/>
      </c>
      <c r="M22" s="43">
        <v>0</v>
      </c>
      <c r="N22" s="126"/>
      <c r="O22" s="126"/>
      <c r="P22" s="129"/>
      <c r="Q22" s="126"/>
      <c r="R22" s="129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</row>
    <row r="23" spans="1:29" ht="15" hidden="1" customHeight="1" x14ac:dyDescent="0.25">
      <c r="A23" s="64"/>
      <c r="B23" s="44"/>
      <c r="C23" s="45"/>
      <c r="D23" s="36"/>
      <c r="E23" s="37"/>
      <c r="F23" s="36"/>
      <c r="G23" s="38"/>
      <c r="H23" s="38"/>
      <c r="I23" s="39"/>
      <c r="J23" s="40"/>
      <c r="K23" s="41" t="str">
        <f t="shared" si="0"/>
        <v/>
      </c>
      <c r="L23" s="42" t="str">
        <f t="shared" si="1"/>
        <v/>
      </c>
      <c r="M23" s="43">
        <v>0</v>
      </c>
      <c r="N23" s="126"/>
      <c r="O23" s="126"/>
      <c r="P23" s="129"/>
      <c r="Q23" s="126"/>
      <c r="R23" s="129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</row>
    <row r="24" spans="1:29" ht="15" hidden="1" customHeight="1" x14ac:dyDescent="0.25">
      <c r="A24" s="64"/>
      <c r="B24" s="44"/>
      <c r="C24" s="45"/>
      <c r="D24" s="36"/>
      <c r="E24" s="37"/>
      <c r="F24" s="36"/>
      <c r="G24" s="38"/>
      <c r="H24" s="46"/>
      <c r="I24" s="39"/>
      <c r="J24" s="40"/>
      <c r="K24" s="41" t="str">
        <f t="shared" si="0"/>
        <v/>
      </c>
      <c r="L24" s="42" t="str">
        <f t="shared" si="1"/>
        <v/>
      </c>
      <c r="M24" s="43">
        <v>0</v>
      </c>
      <c r="N24" s="126"/>
      <c r="O24" s="126"/>
      <c r="P24" s="129"/>
      <c r="Q24" s="126"/>
      <c r="R24" s="129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</row>
    <row r="25" spans="1:29" ht="15" hidden="1" customHeight="1" x14ac:dyDescent="0.25">
      <c r="A25" s="64"/>
      <c r="B25" s="44"/>
      <c r="C25" s="45"/>
      <c r="D25" s="36"/>
      <c r="E25" s="37"/>
      <c r="F25" s="36"/>
      <c r="G25" s="38"/>
      <c r="H25" s="46"/>
      <c r="I25" s="39"/>
      <c r="J25" s="40"/>
      <c r="K25" s="41" t="str">
        <f t="shared" si="0"/>
        <v/>
      </c>
      <c r="L25" s="42" t="str">
        <f t="shared" si="1"/>
        <v/>
      </c>
      <c r="M25" s="43">
        <v>0</v>
      </c>
      <c r="N25" s="126"/>
      <c r="O25" s="126"/>
      <c r="P25" s="129"/>
      <c r="Q25" s="126"/>
      <c r="R25" s="129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</row>
    <row r="26" spans="1:29" ht="15" hidden="1" customHeight="1" x14ac:dyDescent="0.25">
      <c r="A26" s="64"/>
      <c r="B26" s="44"/>
      <c r="C26" s="45"/>
      <c r="D26" s="47"/>
      <c r="E26" s="48"/>
      <c r="F26" s="49"/>
      <c r="G26" s="50"/>
      <c r="H26" s="50"/>
      <c r="I26" s="51"/>
      <c r="J26" s="51"/>
      <c r="K26" s="41" t="str">
        <f t="shared" si="0"/>
        <v/>
      </c>
      <c r="L26" s="42" t="str">
        <f t="shared" si="1"/>
        <v/>
      </c>
      <c r="M26" s="52">
        <v>0</v>
      </c>
      <c r="N26" s="126"/>
      <c r="O26" s="126"/>
      <c r="P26" s="129"/>
      <c r="Q26" s="126"/>
      <c r="R26" s="129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</row>
    <row r="27" spans="1:29" ht="15" hidden="1" customHeight="1" x14ac:dyDescent="0.25">
      <c r="A27" s="64"/>
      <c r="B27" s="44"/>
      <c r="C27" s="45"/>
      <c r="D27" s="47"/>
      <c r="E27" s="48"/>
      <c r="F27" s="49"/>
      <c r="G27" s="50"/>
      <c r="H27" s="50"/>
      <c r="I27" s="51"/>
      <c r="J27" s="40"/>
      <c r="K27" s="41" t="str">
        <f t="shared" si="0"/>
        <v/>
      </c>
      <c r="L27" s="42" t="str">
        <f t="shared" si="1"/>
        <v/>
      </c>
      <c r="M27" s="43">
        <v>0</v>
      </c>
      <c r="N27" s="126"/>
      <c r="O27" s="126"/>
      <c r="P27" s="129"/>
      <c r="Q27" s="126"/>
      <c r="R27" s="129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</row>
    <row r="28" spans="1:29" ht="15" hidden="1" customHeight="1" x14ac:dyDescent="0.25">
      <c r="A28" s="64"/>
      <c r="B28" s="44"/>
      <c r="C28" s="45"/>
      <c r="D28" s="53"/>
      <c r="E28" s="54"/>
      <c r="F28" s="53"/>
      <c r="G28" s="55"/>
      <c r="H28" s="55"/>
      <c r="I28" s="56"/>
      <c r="J28" s="56"/>
      <c r="K28" s="41" t="str">
        <f t="shared" si="0"/>
        <v/>
      </c>
      <c r="L28" s="42" t="str">
        <f t="shared" si="1"/>
        <v/>
      </c>
      <c r="M28" s="43">
        <v>0</v>
      </c>
      <c r="N28" s="126"/>
      <c r="O28" s="126"/>
      <c r="P28" s="129"/>
      <c r="Q28" s="126"/>
      <c r="R28" s="129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</row>
    <row r="29" spans="1:29" ht="15" hidden="1" customHeight="1" x14ac:dyDescent="0.25">
      <c r="A29" s="64"/>
      <c r="B29" s="44"/>
      <c r="C29" s="45"/>
      <c r="D29" s="57"/>
      <c r="E29" s="58"/>
      <c r="F29" s="59"/>
      <c r="G29" s="46"/>
      <c r="H29" s="46"/>
      <c r="I29" s="40"/>
      <c r="J29" s="40"/>
      <c r="K29" s="41" t="str">
        <f t="shared" si="0"/>
        <v/>
      </c>
      <c r="L29" s="42" t="str">
        <f t="shared" si="1"/>
        <v/>
      </c>
      <c r="M29" s="43">
        <v>0</v>
      </c>
      <c r="N29" s="126"/>
      <c r="O29" s="126"/>
      <c r="P29" s="129"/>
      <c r="Q29" s="126"/>
      <c r="R29" s="129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</row>
    <row r="30" spans="1:29" ht="15" hidden="1" customHeight="1" x14ac:dyDescent="0.25">
      <c r="A30" s="64"/>
      <c r="B30" s="44"/>
      <c r="C30" s="45"/>
      <c r="D30" s="57"/>
      <c r="E30" s="58"/>
      <c r="F30" s="59"/>
      <c r="G30" s="46"/>
      <c r="H30" s="46"/>
      <c r="I30" s="40"/>
      <c r="J30" s="40"/>
      <c r="K30" s="41" t="str">
        <f t="shared" si="0"/>
        <v/>
      </c>
      <c r="L30" s="42" t="str">
        <f t="shared" si="1"/>
        <v/>
      </c>
      <c r="M30" s="43">
        <v>0</v>
      </c>
      <c r="N30" s="126"/>
      <c r="O30" s="126"/>
      <c r="P30" s="129"/>
      <c r="Q30" s="126"/>
      <c r="R30" s="129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</row>
    <row r="31" spans="1:29" ht="15" hidden="1" customHeight="1" x14ac:dyDescent="0.25">
      <c r="A31" s="64"/>
      <c r="B31" s="44"/>
      <c r="C31" s="45"/>
      <c r="D31" s="57"/>
      <c r="E31" s="58"/>
      <c r="F31" s="59"/>
      <c r="G31" s="46"/>
      <c r="H31" s="46"/>
      <c r="I31" s="40"/>
      <c r="J31" s="40"/>
      <c r="K31" s="41" t="str">
        <f t="shared" si="0"/>
        <v/>
      </c>
      <c r="L31" s="42" t="str">
        <f t="shared" si="1"/>
        <v/>
      </c>
      <c r="M31" s="43">
        <v>0</v>
      </c>
      <c r="N31" s="126"/>
      <c r="O31" s="126"/>
      <c r="P31" s="129"/>
      <c r="Q31" s="126"/>
      <c r="R31" s="129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</row>
    <row r="32" spans="1:29" ht="15" hidden="1" customHeight="1" x14ac:dyDescent="0.25">
      <c r="A32" s="64"/>
      <c r="B32" s="44"/>
      <c r="C32" s="45"/>
      <c r="D32" s="57"/>
      <c r="E32" s="58"/>
      <c r="F32" s="59"/>
      <c r="G32" s="46"/>
      <c r="H32" s="46"/>
      <c r="I32" s="40"/>
      <c r="J32" s="40"/>
      <c r="K32" s="41" t="str">
        <f t="shared" si="0"/>
        <v/>
      </c>
      <c r="L32" s="42" t="str">
        <f t="shared" si="1"/>
        <v/>
      </c>
      <c r="M32" s="43">
        <v>0</v>
      </c>
      <c r="N32" s="126"/>
      <c r="O32" s="126"/>
      <c r="P32" s="129"/>
      <c r="Q32" s="126"/>
      <c r="R32" s="129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</row>
    <row r="33" spans="1:29" ht="15" hidden="1" customHeight="1" x14ac:dyDescent="0.25">
      <c r="A33" s="64"/>
      <c r="B33" s="44"/>
      <c r="C33" s="45"/>
      <c r="D33" s="57"/>
      <c r="E33" s="58"/>
      <c r="F33" s="59"/>
      <c r="G33" s="46"/>
      <c r="H33" s="46"/>
      <c r="I33" s="40"/>
      <c r="J33" s="40"/>
      <c r="K33" s="41" t="str">
        <f t="shared" si="0"/>
        <v/>
      </c>
      <c r="L33" s="42" t="str">
        <f t="shared" si="1"/>
        <v/>
      </c>
      <c r="M33" s="43">
        <v>0</v>
      </c>
      <c r="N33" s="126"/>
      <c r="O33" s="126"/>
      <c r="P33" s="129"/>
      <c r="Q33" s="126"/>
      <c r="R33" s="129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</row>
    <row r="34" spans="1:29" ht="15" hidden="1" customHeight="1" x14ac:dyDescent="0.25">
      <c r="A34" s="64"/>
      <c r="B34" s="44"/>
      <c r="C34" s="45"/>
      <c r="D34" s="57"/>
      <c r="E34" s="58"/>
      <c r="F34" s="59"/>
      <c r="G34" s="46"/>
      <c r="H34" s="46"/>
      <c r="I34" s="40"/>
      <c r="J34" s="40"/>
      <c r="K34" s="41" t="str">
        <f t="shared" si="0"/>
        <v/>
      </c>
      <c r="L34" s="42" t="str">
        <f t="shared" si="1"/>
        <v/>
      </c>
      <c r="M34" s="43">
        <v>0</v>
      </c>
      <c r="N34" s="126"/>
      <c r="O34" s="126"/>
      <c r="P34" s="129"/>
      <c r="Q34" s="126"/>
      <c r="R34" s="129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</row>
    <row r="35" spans="1:29" ht="15" hidden="1" customHeight="1" x14ac:dyDescent="0.25">
      <c r="A35" s="64"/>
      <c r="B35" s="44"/>
      <c r="C35" s="45"/>
      <c r="D35" s="57"/>
      <c r="E35" s="58"/>
      <c r="F35" s="59"/>
      <c r="G35" s="46"/>
      <c r="H35" s="46"/>
      <c r="I35" s="40"/>
      <c r="J35" s="40"/>
      <c r="K35" s="41" t="str">
        <f t="shared" si="0"/>
        <v/>
      </c>
      <c r="L35" s="42" t="str">
        <f t="shared" si="1"/>
        <v/>
      </c>
      <c r="M35" s="43">
        <v>0</v>
      </c>
      <c r="N35" s="126"/>
      <c r="O35" s="126"/>
      <c r="P35" s="129"/>
      <c r="Q35" s="126"/>
      <c r="R35" s="129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</row>
    <row r="36" spans="1:29" ht="15" hidden="1" customHeight="1" x14ac:dyDescent="0.25">
      <c r="A36" s="64"/>
      <c r="B36" s="44"/>
      <c r="C36" s="45"/>
      <c r="D36" s="57"/>
      <c r="E36" s="58"/>
      <c r="F36" s="59"/>
      <c r="G36" s="46"/>
      <c r="H36" s="46"/>
      <c r="I36" s="40"/>
      <c r="J36" s="40"/>
      <c r="K36" s="41" t="str">
        <f t="shared" si="0"/>
        <v/>
      </c>
      <c r="L36" s="42" t="str">
        <f t="shared" si="1"/>
        <v/>
      </c>
      <c r="M36" s="43">
        <v>0</v>
      </c>
      <c r="N36" s="126"/>
      <c r="O36" s="126"/>
      <c r="P36" s="129"/>
      <c r="Q36" s="126"/>
      <c r="R36" s="129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</row>
    <row r="37" spans="1:29" ht="15" hidden="1" customHeight="1" x14ac:dyDescent="0.25">
      <c r="A37" s="64"/>
      <c r="B37" s="44"/>
      <c r="C37" s="45"/>
      <c r="D37" s="57"/>
      <c r="E37" s="58"/>
      <c r="F37" s="59"/>
      <c r="G37" s="46"/>
      <c r="H37" s="46"/>
      <c r="I37" s="40"/>
      <c r="J37" s="40"/>
      <c r="K37" s="41" t="str">
        <f t="shared" si="0"/>
        <v/>
      </c>
      <c r="L37" s="42" t="str">
        <f t="shared" si="1"/>
        <v/>
      </c>
      <c r="M37" s="43">
        <v>0</v>
      </c>
      <c r="N37" s="126"/>
      <c r="O37" s="126"/>
      <c r="P37" s="129"/>
      <c r="Q37" s="126"/>
      <c r="R37" s="129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</row>
    <row r="38" spans="1:29" ht="15" hidden="1" customHeight="1" x14ac:dyDescent="0.25">
      <c r="A38" s="64"/>
      <c r="B38" s="44" t="s">
        <v>62</v>
      </c>
      <c r="C38" s="45"/>
      <c r="D38" s="60"/>
      <c r="E38" s="58"/>
      <c r="F38" s="59"/>
      <c r="G38" s="46"/>
      <c r="H38" s="46"/>
      <c r="I38" s="40"/>
      <c r="J38" s="40"/>
      <c r="K38" s="41" t="str">
        <f t="shared" si="0"/>
        <v/>
      </c>
      <c r="L38" s="42" t="str">
        <f t="shared" si="1"/>
        <v/>
      </c>
      <c r="M38" s="43">
        <v>0</v>
      </c>
      <c r="N38" s="126"/>
      <c r="O38" s="126"/>
      <c r="P38" s="129"/>
      <c r="Q38" s="126"/>
      <c r="R38" s="129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</row>
    <row r="39" spans="1:29" ht="15" hidden="1" customHeight="1" x14ac:dyDescent="0.25">
      <c r="A39" s="65"/>
      <c r="B39" s="61">
        <f>SUM(M20:M39)</f>
        <v>45</v>
      </c>
      <c r="C39" s="62"/>
      <c r="D39" s="57"/>
      <c r="E39" s="58"/>
      <c r="F39" s="59"/>
      <c r="G39" s="46"/>
      <c r="H39" s="46"/>
      <c r="I39" s="40"/>
      <c r="J39" s="40"/>
      <c r="K39" s="41" t="str">
        <f t="shared" si="0"/>
        <v/>
      </c>
      <c r="L39" s="42" t="str">
        <f t="shared" si="1"/>
        <v/>
      </c>
      <c r="M39" s="43">
        <v>0</v>
      </c>
      <c r="N39" s="127"/>
      <c r="O39" s="127"/>
      <c r="P39" s="130"/>
      <c r="Q39" s="127"/>
      <c r="R39" s="130"/>
      <c r="S39" s="127"/>
      <c r="T39" s="127"/>
      <c r="U39" s="127"/>
      <c r="V39" s="127"/>
      <c r="W39" s="127"/>
      <c r="X39" s="127"/>
      <c r="Y39" s="127"/>
      <c r="Z39" s="127"/>
      <c r="AA39" s="127"/>
      <c r="AB39" s="127"/>
      <c r="AC39" s="127"/>
    </row>
    <row r="40" spans="1:29" x14ac:dyDescent="0.25"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</row>
    <row r="41" spans="1:29" ht="18.75" customHeight="1" x14ac:dyDescent="0.3">
      <c r="H41" t="s">
        <v>64</v>
      </c>
      <c r="I41" t="s">
        <v>63</v>
      </c>
      <c r="K41" t="s">
        <v>65</v>
      </c>
      <c r="L41" s="67"/>
      <c r="M41" s="68"/>
      <c r="N41">
        <f>34/20</f>
        <v>1.7</v>
      </c>
      <c r="O41" t="s">
        <v>69</v>
      </c>
      <c r="P41" s="131" t="s">
        <v>79</v>
      </c>
      <c r="Q41" s="131"/>
      <c r="R41" s="131"/>
      <c r="S41" s="131"/>
      <c r="T41" s="131"/>
      <c r="V41" s="132" t="s">
        <v>68</v>
      </c>
      <c r="X41" s="132">
        <v>30</v>
      </c>
      <c r="Y41" s="133" t="s">
        <v>80</v>
      </c>
    </row>
    <row r="42" spans="1:29" x14ac:dyDescent="0.25">
      <c r="H42" t="s">
        <v>66</v>
      </c>
      <c r="K42" t="s">
        <v>67</v>
      </c>
      <c r="M42" s="68" t="s">
        <v>68</v>
      </c>
      <c r="N42">
        <v>1.2</v>
      </c>
      <c r="O42" t="s">
        <v>69</v>
      </c>
      <c r="P42" s="131"/>
      <c r="Q42" s="131"/>
      <c r="R42" s="131"/>
      <c r="S42" s="131"/>
      <c r="T42" s="131"/>
      <c r="V42" s="132"/>
      <c r="X42" s="132"/>
      <c r="Y42" s="133"/>
    </row>
    <row r="43" spans="1:29" ht="46.5" customHeight="1" x14ac:dyDescent="0.25">
      <c r="H43" s="131" t="s">
        <v>72</v>
      </c>
      <c r="I43" s="131"/>
      <c r="J43" s="131"/>
      <c r="K43" s="131"/>
      <c r="L43" s="131"/>
      <c r="M43" s="69" t="s">
        <v>68</v>
      </c>
      <c r="N43">
        <f>N41+N42</f>
        <v>2.9</v>
      </c>
      <c r="O43" t="s">
        <v>69</v>
      </c>
      <c r="P43" s="131" t="s">
        <v>70</v>
      </c>
      <c r="Q43" s="131"/>
      <c r="R43" s="131"/>
      <c r="S43" s="131"/>
      <c r="T43" s="131"/>
      <c r="V43" s="70" t="s">
        <v>68</v>
      </c>
      <c r="X43" s="85">
        <f>N43*3.33</f>
        <v>9.657</v>
      </c>
      <c r="Y43" t="s">
        <v>71</v>
      </c>
    </row>
    <row r="44" spans="1:29" ht="21.75" customHeight="1" x14ac:dyDescent="0.3">
      <c r="A44" s="71"/>
      <c r="B44" s="72"/>
      <c r="C44" s="72"/>
      <c r="D44" s="72"/>
      <c r="E44" s="72"/>
      <c r="F44" s="72"/>
      <c r="G44" s="73"/>
      <c r="H44" s="73"/>
      <c r="I44" s="74"/>
      <c r="J44" s="74"/>
      <c r="K44" s="73"/>
      <c r="L44" s="73"/>
      <c r="M44" s="73"/>
      <c r="N44" s="75"/>
      <c r="O44" s="75"/>
      <c r="P44" s="76"/>
      <c r="Q44" s="76"/>
      <c r="R44" s="76"/>
      <c r="S44" s="76"/>
      <c r="T44" s="75"/>
      <c r="U44" s="75"/>
      <c r="V44" s="77"/>
      <c r="W44" s="77"/>
      <c r="X44" s="75"/>
      <c r="Y44" s="78" t="s">
        <v>76</v>
      </c>
      <c r="Z44" s="79"/>
      <c r="AA44" s="79"/>
    </row>
    <row r="45" spans="1:29" x14ac:dyDescent="0.25">
      <c r="A45" s="2"/>
      <c r="B45" s="80"/>
      <c r="C45" s="2"/>
      <c r="D45" s="80" t="s">
        <v>73</v>
      </c>
      <c r="E45" s="81"/>
      <c r="F45" s="81"/>
      <c r="G45" s="75"/>
      <c r="H45" s="79"/>
      <c r="I45" s="82"/>
      <c r="J45" s="82"/>
      <c r="K45" s="83"/>
      <c r="L45" s="75"/>
      <c r="M45" s="80" t="s">
        <v>74</v>
      </c>
      <c r="N45" s="83"/>
      <c r="O45" s="83"/>
      <c r="P45" s="79"/>
      <c r="Q45" s="79"/>
      <c r="R45" s="79"/>
      <c r="S45" s="79"/>
      <c r="T45" s="83"/>
      <c r="U45" s="83"/>
      <c r="V45" s="75"/>
      <c r="W45" s="75"/>
      <c r="X45" s="75"/>
      <c r="Y45" s="84" t="s">
        <v>75</v>
      </c>
      <c r="Z45" s="79"/>
      <c r="AA45" s="79"/>
    </row>
  </sheetData>
  <mergeCells count="56">
    <mergeCell ref="H43:L43"/>
    <mergeCell ref="W20:W39"/>
    <mergeCell ref="X20:X39"/>
    <mergeCell ref="Y20:Y39"/>
    <mergeCell ref="Z20:Z39"/>
    <mergeCell ref="Q20:Q39"/>
    <mergeCell ref="R20:R39"/>
    <mergeCell ref="S20:S39"/>
    <mergeCell ref="T20:T39"/>
    <mergeCell ref="U20:U39"/>
    <mergeCell ref="V20:V39"/>
    <mergeCell ref="P41:T42"/>
    <mergeCell ref="V41:V42"/>
    <mergeCell ref="X41:X42"/>
    <mergeCell ref="Y41:Y42"/>
    <mergeCell ref="N20:N39"/>
    <mergeCell ref="O20:O39"/>
    <mergeCell ref="P20:P39"/>
    <mergeCell ref="AC20:AC39"/>
    <mergeCell ref="P43:T43"/>
    <mergeCell ref="AA20:AA39"/>
    <mergeCell ref="AB20:AB39"/>
    <mergeCell ref="Y16:Y18"/>
    <mergeCell ref="Z16:Z18"/>
    <mergeCell ref="AA16:AA18"/>
    <mergeCell ref="AB16:AB18"/>
    <mergeCell ref="AC16:AC18"/>
    <mergeCell ref="G17:H17"/>
    <mergeCell ref="I17:J17"/>
    <mergeCell ref="K17:L17"/>
    <mergeCell ref="M17:M18"/>
    <mergeCell ref="N17:N18"/>
    <mergeCell ref="I18:I19"/>
    <mergeCell ref="J18:J19"/>
    <mergeCell ref="X16:X18"/>
    <mergeCell ref="A16:A18"/>
    <mergeCell ref="B16:C18"/>
    <mergeCell ref="D16:D18"/>
    <mergeCell ref="E16:E18"/>
    <mergeCell ref="F16:F18"/>
    <mergeCell ref="G16:R16"/>
    <mergeCell ref="O17:O18"/>
    <mergeCell ref="P17:P18"/>
    <mergeCell ref="Q17:Q18"/>
    <mergeCell ref="R17:R18"/>
    <mergeCell ref="S16:S19"/>
    <mergeCell ref="T16:T18"/>
    <mergeCell ref="U16:U19"/>
    <mergeCell ref="V16:V18"/>
    <mergeCell ref="W16:W19"/>
    <mergeCell ref="A14:AC14"/>
    <mergeCell ref="A11:E11"/>
    <mergeCell ref="V11:AC11"/>
    <mergeCell ref="A12:E12"/>
    <mergeCell ref="V12:AC12"/>
    <mergeCell ref="A13:AC13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MANH HA</dc:creator>
  <cp:lastModifiedBy>PHAM MANH HA</cp:lastModifiedBy>
  <dcterms:created xsi:type="dcterms:W3CDTF">2016-01-14T09:48:15Z</dcterms:created>
  <dcterms:modified xsi:type="dcterms:W3CDTF">2016-01-20T02:15:20Z</dcterms:modified>
</cp:coreProperties>
</file>